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M SERMAS 2024\3.Datos Abiertos Memoria 2024 pte\"/>
    </mc:Choice>
  </mc:AlternateContent>
  <bookViews>
    <workbookView xWindow="0" yWindow="0" windowWidth="28800" windowHeight="11700" firstSheet="1" activeTab="3"/>
  </bookViews>
  <sheets>
    <sheet name="Portada 3.4" sheetId="1" r:id="rId1"/>
    <sheet name="Incremento Actividad" sheetId="3" r:id="rId2"/>
    <sheet name="Actividad por ámbito" sheetId="4" r:id="rId3"/>
    <sheet name="Actividad por Población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5" l="1"/>
  <c r="I29" i="5" s="1"/>
  <c r="E29" i="5"/>
  <c r="H29" i="5" s="1"/>
  <c r="I28" i="5"/>
  <c r="G28" i="5"/>
  <c r="G29" i="5" s="1"/>
  <c r="F28" i="5"/>
  <c r="E28" i="5"/>
  <c r="I26" i="5"/>
  <c r="H26" i="5"/>
  <c r="I25" i="5"/>
  <c r="H25" i="5"/>
  <c r="I24" i="5"/>
  <c r="H24" i="5"/>
  <c r="H28" i="5" s="1"/>
  <c r="F23" i="5"/>
  <c r="I23" i="5" s="1"/>
  <c r="E23" i="5"/>
  <c r="H23" i="5" s="1"/>
  <c r="D23" i="5"/>
  <c r="I22" i="5"/>
  <c r="F22" i="5"/>
  <c r="E22" i="5"/>
  <c r="H22" i="5" s="1"/>
  <c r="F21" i="5"/>
  <c r="I21" i="5" s="1"/>
  <c r="E21" i="5"/>
  <c r="H21" i="5" s="1"/>
  <c r="I20" i="5"/>
  <c r="F20" i="5"/>
  <c r="E20" i="5"/>
  <c r="H20" i="5" s="1"/>
  <c r="F19" i="5"/>
  <c r="I19" i="5" s="1"/>
  <c r="E19" i="5"/>
  <c r="H19" i="5" s="1"/>
  <c r="I18" i="5"/>
  <c r="F18" i="5"/>
  <c r="E18" i="5"/>
  <c r="H18" i="5" s="1"/>
  <c r="F17" i="5"/>
  <c r="I17" i="5" s="1"/>
  <c r="E17" i="5"/>
  <c r="H17" i="5" s="1"/>
  <c r="I16" i="5"/>
  <c r="F16" i="5"/>
  <c r="E16" i="5"/>
  <c r="H16" i="5" s="1"/>
  <c r="D16" i="5"/>
  <c r="I15" i="5"/>
  <c r="H15" i="5"/>
  <c r="I14" i="5"/>
  <c r="H14" i="5"/>
  <c r="I13" i="5"/>
  <c r="H13" i="5"/>
  <c r="I12" i="5"/>
  <c r="H12" i="5"/>
  <c r="I11" i="5"/>
  <c r="H11" i="5"/>
  <c r="I10" i="5"/>
  <c r="H10" i="5"/>
  <c r="F9" i="5"/>
  <c r="I9" i="5" s="1"/>
  <c r="E9" i="5"/>
  <c r="H9" i="5" s="1"/>
  <c r="D9" i="5"/>
  <c r="I8" i="5"/>
  <c r="H8" i="5"/>
  <c r="I7" i="5"/>
  <c r="H7" i="5"/>
  <c r="I6" i="5"/>
  <c r="H6" i="5"/>
  <c r="I5" i="5"/>
  <c r="H5" i="5"/>
  <c r="I4" i="5"/>
  <c r="H4" i="5"/>
  <c r="I3" i="5"/>
  <c r="H3" i="5"/>
</calcChain>
</file>

<file path=xl/sharedStrings.xml><?xml version="1.0" encoding="utf-8"?>
<sst xmlns="http://schemas.openxmlformats.org/spreadsheetml/2006/main" count="114" uniqueCount="63">
  <si>
    <t>Servicio Madrileño de Salud</t>
  </si>
  <si>
    <t>RATIO DET/PET</t>
  </si>
  <si>
    <t>INDICADORES ACTIVIDAD</t>
  </si>
  <si>
    <t xml:space="preserve"> </t>
  </si>
  <si>
    <t>GLOBAL</t>
  </si>
  <si>
    <t>INCREMENTO</t>
  </si>
  <si>
    <t>TOTAL PETICIONES</t>
  </si>
  <si>
    <t>TOTAL DETERMINACIONES</t>
  </si>
  <si>
    <t>LABORATORIO GENERAL</t>
  </si>
  <si>
    <t>LABORATORIO MICROBIOLOGÍA</t>
  </si>
  <si>
    <t>MEMORIA DE ACTIVIDAD 2024</t>
  </si>
  <si>
    <t>3. Respuesta Integrada a las Necesidades Asistenciales</t>
  </si>
  <si>
    <t>3.4 Unidad Central de Laboratorio</t>
  </si>
  <si>
    <t>Fuente: Cuadro de Mando. Año 2024 Laboratorio UR Salud. Dirección Técnica</t>
  </si>
  <si>
    <t>Tabla 1. Incremento de actividad GLOBAL (Peticiones, Determinaciones y Ratio Determinaciones/Petición) Unidad de Laboratorio Central 2024/2023</t>
  </si>
  <si>
    <t>Tabla 2 y 3. Incremento de actividad laboratorio general y microbiología (Peticiones, Determinaciones y Ratio Determinaciones/Petición) Unidad de Laboratorio Central 2024/2023</t>
  </si>
  <si>
    <t>Fuente: Base de datos del Laboratorio UR Salud. Año 2024.Dirección Técnica</t>
  </si>
  <si>
    <t>Procedencia</t>
  </si>
  <si>
    <t>H. REFERENCIA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</si>
  <si>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</si>
  <si>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</si>
  <si>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</si>
  <si>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</si>
  <si>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</si>
  <si>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</si>
  <si>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</si>
  <si>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</si>
  <si>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</si>
  <si>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</si>
  <si>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</si>
  <si>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</si>
  <si>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</si>
  <si>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Infanta Sofia</t>
  </si>
  <si>
    <t>Actv. Lab. Central</t>
  </si>
  <si>
    <t>Actv. Lab. Urg</t>
  </si>
  <si>
    <t>Actv. A.Primaria</t>
  </si>
  <si>
    <t>Infanta Leonor</t>
  </si>
  <si>
    <t>Henares</t>
  </si>
  <si>
    <t>Sureste</t>
  </si>
  <si>
    <t>Infanta Cristina</t>
  </si>
  <si>
    <t>Tajo</t>
  </si>
  <si>
    <t>PROCESO</t>
  </si>
  <si>
    <t>CENTRO</t>
  </si>
  <si>
    <t>POBLACIÓN</t>
  </si>
  <si>
    <t>PETICIONES</t>
  </si>
  <si>
    <t>DETERMINACIONES</t>
  </si>
  <si>
    <t>RATIO PET/100 HABT</t>
  </si>
  <si>
    <t>RATIO DET/100 HABT</t>
  </si>
  <si>
    <t>ATENCIÓN ESPECIALIZADA</t>
  </si>
  <si>
    <t>LABORATORIOS DE ATENCIÓN CONTINUADA</t>
  </si>
  <si>
    <t>Infanta Sofía</t>
  </si>
  <si>
    <t>Subtotal Lab. Att. Continuada</t>
  </si>
  <si>
    <t>LABORATORIO CENTRAL</t>
  </si>
  <si>
    <t>Subtotal Lab. Central</t>
  </si>
  <si>
    <t>TOTAL ATENCIÓN ESPECIALIZADA</t>
  </si>
  <si>
    <t>Subtotal Atención Especilizada</t>
  </si>
  <si>
    <t>ATENCIÓN PRIMARIA</t>
  </si>
  <si>
    <t>LABORATORIO CENTRAL-ATENCIÓN PRIMARIA</t>
  </si>
  <si>
    <t>Primaria DA Norte</t>
  </si>
  <si>
    <t>Primaria DA Sur</t>
  </si>
  <si>
    <t>Primaria DA Sureste</t>
  </si>
  <si>
    <t>Residencias</t>
  </si>
  <si>
    <t>Subtotal Atención Primaria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</si>
</sst>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0.0%"/>
    <numFmt numFmtId="169" formatCode="0.0"/>
  </numFmts>
  <fonts count="25" x14ac:knownFonts="1">
    <font>
      <sz val="11"/>
      <color theme="1"/>
      <name val="Calibri"/>
      <family val="2"/>
      <scheme val="minor"/>
    </font>
    <font>
      <sz val="10"/>
      <color indexed="63"/>
      <name val="Tahoma"/>
      <family val="2"/>
    </font>
    <font>
      <b/>
      <sz val="24"/>
      <color rgb="FFC00000"/>
      <name val="Montserrat SemiBold"/>
    </font>
    <font>
      <b/>
      <sz val="24"/>
      <color theme="1" tint="0.499984740745262"/>
      <name val="Montserrat SemiBold"/>
    </font>
    <font>
      <sz val="11"/>
      <color theme="1" tint="0.499984740745262"/>
      <name val="Calibri"/>
      <family val="2"/>
      <scheme val="minor"/>
    </font>
    <font>
      <b/>
      <sz val="22"/>
      <color theme="1" tint="0.499984740745262"/>
      <name val="Montserrat SemiBold"/>
    </font>
    <font>
      <b/>
      <sz val="36"/>
      <color rgb="FF48ACC6"/>
      <name val="Montserrat SemiBold"/>
    </font>
    <font>
      <sz val="11"/>
      <color rgb="FF48ACC6"/>
      <name val="Calibri"/>
      <family val="2"/>
      <scheme val="minor"/>
    </font>
    <font>
      <b/>
      <sz val="28"/>
      <color rgb="FF48ACC6"/>
      <name val="Montserrat SemiBold"/>
    </font>
    <font>
      <sz val="11"/>
      <name val="Arial"/>
      <family val="2"/>
    </font>
    <font>
      <sz val="11"/>
      <name val="Calibri"/>
      <family val="2"/>
      <scheme val="minor"/>
    </font>
    <font>
      <sz val="10"/>
      <color rgb="FF7F7F7F"/>
      <name val="Montserrat SemiBold"/>
    </font>
    <font>
      <sz val="10"/>
      <color theme="1"/>
      <name val="Montserrat Medium"/>
    </font>
    <font>
      <sz val="10"/>
      <color rgb="FF595959"/>
      <name val="Montserrat SemiBold"/>
    </font>
    <font>
      <sz val="9"/>
      <color rgb="FF595959"/>
      <name val="Montserrat SemiBold"/>
    </font>
    <font>
      <sz val="9"/>
      <color rgb="FF31849B"/>
      <name val="Montserrat Medium"/>
    </font>
    <font>
      <sz val="9"/>
      <color rgb="FF7F7F7F"/>
      <name val="Montserrat Medium"/>
    </font>
    <font>
      <b/>
      <sz val="9"/>
      <color rgb="FF31849B"/>
      <name val="Montserrat Medium"/>
    </font>
    <font>
      <i/>
      <sz val="8"/>
      <color rgb="FF7F7F7F"/>
      <name val="Montserrat Medium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theme="1" tint="0.49998474074526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7030A0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theme="1" tint="0.49998474074526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</borders>
  <cellStyleXfs count="2">
    <xf numFmtId="0" fontId="0" fillId="0" borderId="0"/>
    <xf numFmtId="9" fontId="19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7" fillId="0" borderId="0" xfId="0" applyFont="1" applyFill="1" applyBorder="1"/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 wrapText="1"/>
    </xf>
    <xf numFmtId="0" fontId="15" fillId="0" borderId="2" xfId="0" applyFont="1" applyBorder="1" applyAlignment="1">
      <alignment horizontal="justify" vertical="center"/>
    </xf>
    <xf numFmtId="3" fontId="16" fillId="0" borderId="2" xfId="0" applyNumberFormat="1" applyFont="1" applyBorder="1" applyAlignment="1">
      <alignment horizontal="center" vertical="center" wrapText="1"/>
    </xf>
    <xf numFmtId="3" fontId="16" fillId="3" borderId="2" xfId="0" applyNumberFormat="1" applyFont="1" applyFill="1" applyBorder="1" applyAlignment="1">
      <alignment horizontal="center" vertical="center" wrapText="1"/>
    </xf>
    <xf numFmtId="10" fontId="16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justify" vertical="center"/>
    </xf>
    <xf numFmtId="0" fontId="16" fillId="0" borderId="2" xfId="0" applyFont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9" fontId="16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left" vertical="top" wrapText="1"/>
    </xf>
    <xf numFmtId="0" fontId="11" fillId="4" borderId="0" xfId="0" applyFont="1" applyFill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3" fillId="2" borderId="1" xfId="0" applyFont="1" applyFill="1" applyBorder="1" applyAlignment="1">
      <alignment horizontal="justify" vertical="center"/>
    </xf>
    <xf numFmtId="0" fontId="13" fillId="2" borderId="0" xfId="0" applyFont="1" applyFill="1" applyBorder="1" applyAlignment="1">
      <alignment horizontal="justify" vertical="center"/>
    </xf>
    <xf numFmtId="0" fontId="13" fillId="2" borderId="2" xfId="0" applyFont="1" applyFill="1" applyBorder="1" applyAlignment="1">
      <alignment horizontal="justify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/>
    </xf>
    <xf numFmtId="0" fontId="22" fillId="5" borderId="3" xfId="0" applyFont="1" applyFill="1" applyBorder="1" applyAlignment="1">
      <alignment horizontal="center"/>
    </xf>
    <xf numFmtId="0" fontId="21" fillId="6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left"/>
    </xf>
    <xf numFmtId="168" fontId="0" fillId="0" borderId="5" xfId="1" applyNumberFormat="1" applyFont="1" applyBorder="1" applyAlignment="1">
      <alignment horizontal="center"/>
    </xf>
    <xf numFmtId="0" fontId="21" fillId="6" borderId="6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68" fontId="0" fillId="0" borderId="0" xfId="1" applyNumberFormat="1" applyFont="1" applyBorder="1" applyAlignment="1">
      <alignment horizontal="center"/>
    </xf>
    <xf numFmtId="0" fontId="21" fillId="6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168" fontId="0" fillId="0" borderId="8" xfId="1" applyNumberFormat="1" applyFont="1" applyBorder="1" applyAlignment="1">
      <alignment horizontal="center"/>
    </xf>
    <xf numFmtId="0" fontId="0" fillId="0" borderId="9" xfId="0" applyBorder="1"/>
    <xf numFmtId="0" fontId="21" fillId="7" borderId="10" xfId="0" applyFont="1" applyFill="1" applyBorder="1" applyAlignment="1">
      <alignment horizontal="center"/>
    </xf>
    <xf numFmtId="0" fontId="21" fillId="8" borderId="10" xfId="0" applyFont="1" applyFill="1" applyBorder="1" applyAlignment="1">
      <alignment horizontal="center" vertical="center" wrapText="1"/>
    </xf>
    <xf numFmtId="0" fontId="21" fillId="9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indent="1"/>
    </xf>
    <xf numFmtId="3" fontId="0" fillId="0" borderId="10" xfId="0" applyNumberFormat="1" applyBorder="1" applyAlignment="1">
      <alignment horizontal="center"/>
    </xf>
    <xf numFmtId="169" fontId="0" fillId="0" borderId="10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0" fillId="9" borderId="10" xfId="0" applyFill="1" applyBorder="1" applyAlignment="1">
      <alignment horizontal="left" indent="1"/>
    </xf>
    <xf numFmtId="3" fontId="0" fillId="9" borderId="10" xfId="0" applyNumberFormat="1" applyFill="1" applyBorder="1" applyAlignment="1">
      <alignment horizontal="center"/>
    </xf>
    <xf numFmtId="169" fontId="0" fillId="9" borderId="10" xfId="0" applyNumberFormat="1" applyFill="1" applyBorder="1" applyAlignment="1">
      <alignment horizontal="center"/>
    </xf>
    <xf numFmtId="1" fontId="0" fillId="9" borderId="10" xfId="0" applyNumberFormat="1" applyFill="1" applyBorder="1" applyAlignment="1">
      <alignment horizontal="center"/>
    </xf>
    <xf numFmtId="0" fontId="21" fillId="10" borderId="10" xfId="0" applyFont="1" applyFill="1" applyBorder="1" applyAlignment="1">
      <alignment horizontal="center" vertical="center" wrapText="1"/>
    </xf>
    <xf numFmtId="0" fontId="0" fillId="10" borderId="0" xfId="0" applyFill="1"/>
    <xf numFmtId="3" fontId="0" fillId="10" borderId="10" xfId="0" applyNumberFormat="1" applyFill="1" applyBorder="1" applyAlignment="1">
      <alignment horizontal="center"/>
    </xf>
    <xf numFmtId="169" fontId="0" fillId="10" borderId="10" xfId="0" applyNumberFormat="1" applyFill="1" applyBorder="1" applyAlignment="1">
      <alignment horizontal="center"/>
    </xf>
    <xf numFmtId="1" fontId="0" fillId="10" borderId="10" xfId="0" applyNumberFormat="1" applyFill="1" applyBorder="1" applyAlignment="1">
      <alignment horizontal="center"/>
    </xf>
    <xf numFmtId="0" fontId="0" fillId="11" borderId="10" xfId="0" applyFill="1" applyBorder="1" applyAlignment="1">
      <alignment horizontal="left" indent="1"/>
    </xf>
    <xf numFmtId="3" fontId="0" fillId="11" borderId="10" xfId="0" applyNumberFormat="1" applyFill="1" applyBorder="1" applyAlignment="1">
      <alignment horizontal="center"/>
    </xf>
    <xf numFmtId="1" fontId="0" fillId="11" borderId="10" xfId="0" applyNumberFormat="1" applyFill="1" applyBorder="1" applyAlignment="1">
      <alignment horizontal="center"/>
    </xf>
    <xf numFmtId="0" fontId="23" fillId="8" borderId="10" xfId="0" applyFont="1" applyFill="1" applyBorder="1" applyAlignment="1">
      <alignment horizontal="left"/>
    </xf>
    <xf numFmtId="3" fontId="0" fillId="8" borderId="10" xfId="0" applyNumberFormat="1" applyFill="1" applyBorder="1" applyAlignment="1">
      <alignment horizontal="center"/>
    </xf>
    <xf numFmtId="169" fontId="0" fillId="8" borderId="10" xfId="0" applyNumberFormat="1" applyFill="1" applyBorder="1" applyAlignment="1">
      <alignment horizontal="center"/>
    </xf>
    <xf numFmtId="1" fontId="0" fillId="8" borderId="10" xfId="0" applyNumberFormat="1" applyFill="1" applyBorder="1" applyAlignment="1">
      <alignment horizontal="center"/>
    </xf>
    <xf numFmtId="0" fontId="21" fillId="0" borderId="10" xfId="0" applyFont="1" applyBorder="1" applyAlignment="1">
      <alignment horizontal="center" vertical="center" wrapText="1"/>
    </xf>
    <xf numFmtId="0" fontId="20" fillId="12" borderId="10" xfId="0" applyFont="1" applyFill="1" applyBorder="1" applyAlignment="1">
      <alignment horizontal="center" vertical="center" wrapText="1"/>
    </xf>
    <xf numFmtId="0" fontId="0" fillId="13" borderId="11" xfId="0" applyFill="1" applyBorder="1" applyAlignment="1">
      <alignment horizontal="left" indent="1"/>
    </xf>
    <xf numFmtId="3" fontId="0" fillId="13" borderId="10" xfId="0" applyNumberFormat="1" applyFill="1" applyBorder="1" applyAlignment="1">
      <alignment horizontal="center"/>
    </xf>
    <xf numFmtId="1" fontId="0" fillId="13" borderId="10" xfId="0" applyNumberFormat="1" applyFill="1" applyBorder="1" applyAlignment="1">
      <alignment horizontal="center"/>
    </xf>
    <xf numFmtId="0" fontId="0" fillId="0" borderId="10" xfId="0" applyBorder="1"/>
    <xf numFmtId="0" fontId="24" fillId="12" borderId="10" xfId="0" applyFont="1" applyFill="1" applyBorder="1" applyAlignment="1">
      <alignment horizontal="left"/>
    </xf>
    <xf numFmtId="0" fontId="20" fillId="12" borderId="10" xfId="0" applyFont="1" applyFill="1" applyBorder="1"/>
    <xf numFmtId="3" fontId="20" fillId="12" borderId="10" xfId="0" applyNumberFormat="1" applyFont="1" applyFill="1" applyBorder="1" applyAlignment="1">
      <alignment horizontal="center"/>
    </xf>
    <xf numFmtId="0" fontId="0" fillId="0" borderId="12" xfId="0" applyBorder="1"/>
    <xf numFmtId="0" fontId="0" fillId="0" borderId="13" xfId="0" applyBorder="1" applyAlignment="1">
      <alignment horizontal="center"/>
    </xf>
    <xf numFmtId="0" fontId="20" fillId="14" borderId="10" xfId="0" applyFont="1" applyFill="1" applyBorder="1" applyAlignment="1">
      <alignment horizontal="left" indent="1"/>
    </xf>
    <xf numFmtId="3" fontId="20" fillId="14" borderId="10" xfId="0" applyNumberFormat="1" applyFont="1" applyFill="1" applyBorder="1" applyAlignment="1">
      <alignment horizontal="center"/>
    </xf>
    <xf numFmtId="169" fontId="20" fillId="14" borderId="10" xfId="0" applyNumberFormat="1" applyFont="1" applyFill="1" applyBorder="1" applyAlignment="1">
      <alignment horizontal="center"/>
    </xf>
    <xf numFmtId="1" fontId="20" fillId="14" borderId="10" xfId="0" applyNumberFormat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48ACC6"/>
      <color rgb="FFC2E3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opLeftCell="A4" workbookViewId="0">
      <selection activeCell="B19" sqref="B19"/>
    </sheetView>
  </sheetViews>
  <sheetFormatPr baseColWidth="10" defaultColWidth="11.44140625" defaultRowHeight="14.4" x14ac:dyDescent="0.3"/>
  <cols>
    <col min="1" max="3" width="11.44140625" style="1"/>
    <col min="4" max="4" width="69.109375" style="1" customWidth="1"/>
    <col min="5" max="16384" width="11.44140625" style="1"/>
  </cols>
  <sheetData>
    <row r="3" spans="1:8" x14ac:dyDescent="0.3">
      <c r="B3" s="2"/>
    </row>
    <row r="4" spans="1:8" ht="54.6" x14ac:dyDescent="0.3">
      <c r="A4" s="22" t="s">
        <v>10</v>
      </c>
      <c r="B4" s="22"/>
      <c r="C4" s="22"/>
      <c r="D4" s="22"/>
      <c r="E4" s="22"/>
      <c r="F4" s="22"/>
      <c r="G4" s="22"/>
    </row>
    <row r="5" spans="1:8" x14ac:dyDescent="0.3">
      <c r="A5" s="6"/>
      <c r="B5" s="6"/>
      <c r="C5" s="6"/>
      <c r="D5" s="6"/>
      <c r="E5" s="6"/>
      <c r="F5" s="6"/>
      <c r="G5" s="6"/>
    </row>
    <row r="6" spans="1:8" x14ac:dyDescent="0.3">
      <c r="A6" s="6"/>
      <c r="B6" s="6"/>
      <c r="C6" s="6"/>
      <c r="D6" s="6"/>
      <c r="E6" s="6"/>
      <c r="F6" s="6"/>
      <c r="G6" s="6"/>
    </row>
    <row r="7" spans="1:8" x14ac:dyDescent="0.3">
      <c r="A7" s="6"/>
      <c r="B7" s="6"/>
      <c r="C7" s="6"/>
      <c r="D7" s="6"/>
      <c r="E7" s="6"/>
      <c r="F7" s="6"/>
      <c r="G7" s="6"/>
    </row>
    <row r="8" spans="1:8" x14ac:dyDescent="0.3">
      <c r="A8" s="6"/>
      <c r="B8" s="6"/>
      <c r="C8" s="6"/>
      <c r="D8" s="6"/>
      <c r="E8" s="6"/>
      <c r="F8" s="6"/>
      <c r="G8" s="6"/>
    </row>
    <row r="9" spans="1:8" x14ac:dyDescent="0.3">
      <c r="A9" s="6"/>
      <c r="B9" s="6"/>
      <c r="C9" s="6"/>
      <c r="D9" s="6"/>
      <c r="E9" s="6"/>
      <c r="F9" s="6"/>
      <c r="G9" s="6"/>
    </row>
    <row r="10" spans="1:8" ht="42.6" x14ac:dyDescent="0.3">
      <c r="A10" s="23" t="s">
        <v>0</v>
      </c>
      <c r="B10" s="23"/>
      <c r="C10" s="23"/>
      <c r="D10" s="23"/>
      <c r="E10" s="23"/>
      <c r="F10" s="23"/>
      <c r="G10" s="23"/>
    </row>
    <row r="14" spans="1:8" ht="36" x14ac:dyDescent="0.3">
      <c r="A14" s="24" t="s">
        <v>11</v>
      </c>
      <c r="B14" s="24"/>
      <c r="C14" s="24"/>
      <c r="D14" s="24"/>
      <c r="E14" s="24"/>
      <c r="F14" s="24"/>
      <c r="G14" s="24"/>
      <c r="H14" s="3"/>
    </row>
    <row r="15" spans="1:8" x14ac:dyDescent="0.3">
      <c r="A15" s="5"/>
      <c r="B15" s="5"/>
      <c r="C15" s="5"/>
      <c r="D15" s="5"/>
      <c r="E15" s="5"/>
      <c r="F15" s="5"/>
      <c r="G15" s="5"/>
    </row>
    <row r="16" spans="1:8" x14ac:dyDescent="0.3">
      <c r="A16" s="5"/>
      <c r="B16" s="5"/>
      <c r="C16" s="5"/>
      <c r="D16" s="5"/>
      <c r="E16" s="5"/>
      <c r="F16" s="5"/>
      <c r="G16" s="5"/>
    </row>
    <row r="17" spans="1:8" x14ac:dyDescent="0.3">
      <c r="A17" s="5"/>
      <c r="B17" s="5"/>
      <c r="C17" s="5"/>
      <c r="D17" s="5"/>
      <c r="E17" s="5"/>
      <c r="F17" s="5"/>
      <c r="G17" s="5"/>
    </row>
    <row r="18" spans="1:8" ht="36" x14ac:dyDescent="0.3">
      <c r="A18" s="25" t="s">
        <v>12</v>
      </c>
      <c r="B18" s="25"/>
      <c r="C18" s="25"/>
      <c r="D18" s="25"/>
      <c r="E18" s="25"/>
      <c r="F18" s="25"/>
      <c r="G18" s="25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opLeftCell="A10" workbookViewId="0">
      <selection activeCell="A9" sqref="A9:D9"/>
    </sheetView>
  </sheetViews>
  <sheetFormatPr baseColWidth="10" defaultColWidth="11.44140625" defaultRowHeight="14.4" x14ac:dyDescent="0.3"/>
  <cols>
    <col min="1" max="1" width="21.5546875" style="7" customWidth="1"/>
    <col min="2" max="2" width="15.88671875" style="7" customWidth="1"/>
    <col min="3" max="3" width="31.33203125" style="7" customWidth="1"/>
    <col min="4" max="4" width="14.88671875" style="7" customWidth="1"/>
    <col min="5" max="5" width="13.33203125" style="7" customWidth="1"/>
    <col min="6" max="6" width="21.44140625" style="8" customWidth="1"/>
    <col min="7" max="7" width="12.88671875" style="8" customWidth="1"/>
    <col min="8" max="8" width="13.44140625" style="8" customWidth="1"/>
    <col min="9" max="9" width="18" style="8" customWidth="1"/>
    <col min="10" max="16384" width="11.44140625" style="8"/>
  </cols>
  <sheetData>
    <row r="1" spans="1:4" ht="38.25" customHeight="1" thickBot="1" x14ac:dyDescent="0.35">
      <c r="A1" s="26" t="s">
        <v>14</v>
      </c>
      <c r="B1" s="26"/>
      <c r="C1" s="26"/>
      <c r="D1" s="26"/>
    </row>
    <row r="2" spans="1:4" ht="14.4" customHeight="1" x14ac:dyDescent="0.3">
      <c r="A2" s="29" t="s">
        <v>2</v>
      </c>
      <c r="B2" s="32" t="s">
        <v>3</v>
      </c>
      <c r="C2" s="32"/>
      <c r="D2" s="32"/>
    </row>
    <row r="3" spans="1:4" ht="15" customHeight="1" thickBot="1" x14ac:dyDescent="0.35">
      <c r="A3" s="30"/>
      <c r="B3" s="33" t="s">
        <v>4</v>
      </c>
      <c r="C3" s="33"/>
      <c r="D3" s="33"/>
    </row>
    <row r="4" spans="1:4" ht="14.4" customHeight="1" x14ac:dyDescent="0.3">
      <c r="A4" s="30"/>
      <c r="B4" s="10" t="s">
        <v>3</v>
      </c>
      <c r="C4" s="20"/>
      <c r="D4" s="20"/>
    </row>
    <row r="5" spans="1:4" ht="15" customHeight="1" thickBot="1" x14ac:dyDescent="0.35">
      <c r="A5" s="31"/>
      <c r="B5" s="21">
        <v>2024</v>
      </c>
      <c r="C5" s="21">
        <v>2023</v>
      </c>
      <c r="D5" s="21" t="s">
        <v>5</v>
      </c>
    </row>
    <row r="6" spans="1:4" ht="15" thickBot="1" x14ac:dyDescent="0.35">
      <c r="A6" s="11" t="s">
        <v>6</v>
      </c>
      <c r="B6" s="12">
        <v>2257946</v>
      </c>
      <c r="C6" s="13">
        <v>2181777</v>
      </c>
      <c r="D6" s="14">
        <v>3.49E-2</v>
      </c>
    </row>
    <row r="7" spans="1:4" ht="29.4" thickBot="1" x14ac:dyDescent="0.35">
      <c r="A7" s="15" t="s">
        <v>7</v>
      </c>
      <c r="B7" s="12">
        <v>28924697</v>
      </c>
      <c r="C7" s="13">
        <v>27290460</v>
      </c>
      <c r="D7" s="18">
        <v>0.06</v>
      </c>
    </row>
    <row r="8" spans="1:4" ht="15" thickBot="1" x14ac:dyDescent="0.35">
      <c r="A8" s="11" t="s">
        <v>1</v>
      </c>
      <c r="B8" s="16">
        <v>12.8</v>
      </c>
      <c r="C8" s="17">
        <v>12.5</v>
      </c>
      <c r="D8" s="18">
        <v>0.02</v>
      </c>
    </row>
    <row r="9" spans="1:4" ht="33" customHeight="1" x14ac:dyDescent="0.3">
      <c r="A9" s="28" t="s">
        <v>13</v>
      </c>
      <c r="B9" s="28"/>
      <c r="C9" s="28"/>
      <c r="D9" s="28"/>
    </row>
    <row r="10" spans="1:4" ht="16.2" x14ac:dyDescent="0.3">
      <c r="A10" s="19" t="s">
        <v>3</v>
      </c>
      <c r="B10"/>
      <c r="C10"/>
      <c r="D10"/>
    </row>
    <row r="11" spans="1:4" ht="49.5" customHeight="1" x14ac:dyDescent="0.3">
      <c r="A11" s="27" t="s">
        <v>15</v>
      </c>
      <c r="B11" s="27"/>
      <c r="C11" s="27"/>
      <c r="D11" s="27"/>
    </row>
    <row r="12" spans="1:4" ht="16.8" thickBot="1" x14ac:dyDescent="0.35">
      <c r="A12" s="19" t="s">
        <v>3</v>
      </c>
      <c r="B12"/>
      <c r="C12"/>
      <c r="D12"/>
    </row>
    <row r="13" spans="1:4" ht="14.4" customHeight="1" x14ac:dyDescent="0.3">
      <c r="A13" s="29" t="s">
        <v>2</v>
      </c>
      <c r="B13" s="32" t="s">
        <v>3</v>
      </c>
      <c r="C13" s="32"/>
      <c r="D13" s="32"/>
    </row>
    <row r="14" spans="1:4" ht="15" customHeight="1" thickBot="1" x14ac:dyDescent="0.35">
      <c r="A14" s="30"/>
      <c r="B14" s="33" t="s">
        <v>8</v>
      </c>
      <c r="C14" s="33"/>
      <c r="D14" s="33"/>
    </row>
    <row r="15" spans="1:4" ht="14.4" customHeight="1" x14ac:dyDescent="0.3">
      <c r="A15" s="30"/>
      <c r="B15" s="10" t="s">
        <v>3</v>
      </c>
      <c r="C15" s="20"/>
      <c r="D15" s="20"/>
    </row>
    <row r="16" spans="1:4" ht="15" customHeight="1" thickBot="1" x14ac:dyDescent="0.35">
      <c r="A16" s="31"/>
      <c r="B16" s="21">
        <v>2024</v>
      </c>
      <c r="C16" s="21">
        <v>2023</v>
      </c>
      <c r="D16" s="21" t="s">
        <v>5</v>
      </c>
    </row>
    <row r="17" spans="1:4" ht="15" thickBot="1" x14ac:dyDescent="0.35">
      <c r="A17" s="11" t="s">
        <v>6</v>
      </c>
      <c r="B17" s="12">
        <v>1819896</v>
      </c>
      <c r="C17" s="13">
        <v>1738329</v>
      </c>
      <c r="D17" s="14">
        <v>4.7E-2</v>
      </c>
    </row>
    <row r="18" spans="1:4" ht="29.4" thickBot="1" x14ac:dyDescent="0.35">
      <c r="A18" s="15" t="s">
        <v>7</v>
      </c>
      <c r="B18" s="12">
        <v>28241092</v>
      </c>
      <c r="C18" s="13">
        <v>26612469</v>
      </c>
      <c r="D18" s="14">
        <v>6.0999999999999999E-2</v>
      </c>
    </row>
    <row r="19" spans="1:4" ht="15" thickBot="1" x14ac:dyDescent="0.35">
      <c r="A19" s="11" t="s">
        <v>1</v>
      </c>
      <c r="B19" s="16">
        <v>15.5</v>
      </c>
      <c r="C19" s="17">
        <v>15.3</v>
      </c>
      <c r="D19" s="14">
        <v>1.4E-2</v>
      </c>
    </row>
    <row r="20" spans="1:4" x14ac:dyDescent="0.3">
      <c r="A20"/>
      <c r="B20"/>
      <c r="C20"/>
      <c r="D20"/>
    </row>
    <row r="21" spans="1:4" ht="16.8" thickBot="1" x14ac:dyDescent="0.35">
      <c r="A21" s="9"/>
      <c r="B21"/>
      <c r="C21"/>
      <c r="D21"/>
    </row>
    <row r="22" spans="1:4" ht="14.4" customHeight="1" x14ac:dyDescent="0.3">
      <c r="A22" s="29" t="s">
        <v>2</v>
      </c>
      <c r="B22" s="32" t="s">
        <v>3</v>
      </c>
      <c r="C22" s="32"/>
      <c r="D22" s="32"/>
    </row>
    <row r="23" spans="1:4" ht="15" customHeight="1" thickBot="1" x14ac:dyDescent="0.35">
      <c r="A23" s="30"/>
      <c r="B23" s="33" t="s">
        <v>9</v>
      </c>
      <c r="C23" s="33"/>
      <c r="D23" s="33"/>
    </row>
    <row r="24" spans="1:4" ht="14.4" customHeight="1" x14ac:dyDescent="0.3">
      <c r="A24" s="30"/>
      <c r="B24" s="10" t="s">
        <v>3</v>
      </c>
      <c r="C24" s="20"/>
      <c r="D24" s="20"/>
    </row>
    <row r="25" spans="1:4" ht="15" customHeight="1" thickBot="1" x14ac:dyDescent="0.35">
      <c r="A25" s="31"/>
      <c r="B25" s="21">
        <v>2024</v>
      </c>
      <c r="C25" s="21">
        <v>2023</v>
      </c>
      <c r="D25" s="21" t="s">
        <v>5</v>
      </c>
    </row>
    <row r="26" spans="1:4" ht="15" thickBot="1" x14ac:dyDescent="0.35">
      <c r="A26" s="11" t="s">
        <v>6</v>
      </c>
      <c r="B26" s="12">
        <v>438050</v>
      </c>
      <c r="C26" s="13">
        <v>443448</v>
      </c>
      <c r="D26" s="14">
        <v>-1.2E-2</v>
      </c>
    </row>
    <row r="27" spans="1:4" ht="29.4" thickBot="1" x14ac:dyDescent="0.35">
      <c r="A27" s="15" t="s">
        <v>7</v>
      </c>
      <c r="B27" s="12">
        <v>683605</v>
      </c>
      <c r="C27" s="13">
        <v>677991</v>
      </c>
      <c r="D27" s="14">
        <v>8.0000000000000002E-3</v>
      </c>
    </row>
    <row r="28" spans="1:4" ht="15" thickBot="1" x14ac:dyDescent="0.35">
      <c r="A28" s="11" t="s">
        <v>1</v>
      </c>
      <c r="B28" s="16">
        <v>1.6</v>
      </c>
      <c r="C28" s="17">
        <v>1.5</v>
      </c>
      <c r="D28" s="18">
        <v>0.02</v>
      </c>
    </row>
    <row r="29" spans="1:4" x14ac:dyDescent="0.3">
      <c r="A29" s="28" t="s">
        <v>16</v>
      </c>
      <c r="B29" s="28"/>
      <c r="C29" s="28"/>
      <c r="D29" s="28"/>
    </row>
  </sheetData>
  <mergeCells count="13">
    <mergeCell ref="A1:D1"/>
    <mergeCell ref="A11:D11"/>
    <mergeCell ref="A29:D29"/>
    <mergeCell ref="A2:A5"/>
    <mergeCell ref="B2:D2"/>
    <mergeCell ref="B3:D3"/>
    <mergeCell ref="A13:A16"/>
    <mergeCell ref="B13:D13"/>
    <mergeCell ref="B14:D14"/>
    <mergeCell ref="A22:A25"/>
    <mergeCell ref="B22:D22"/>
    <mergeCell ref="B23:D23"/>
    <mergeCell ref="A9:D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9"/>
  <sheetViews>
    <sheetView workbookViewId="0">
      <selection activeCell="G23" sqref="G23"/>
    </sheetView>
  </sheetViews>
  <sheetFormatPr baseColWidth="10" defaultRowHeight="14.4" x14ac:dyDescent="0.3"/>
  <sheetData>
    <row r="1" spans="2:16" x14ac:dyDescent="0.3">
      <c r="B1" s="34" t="s">
        <v>17</v>
      </c>
      <c r="C1" s="35" t="s">
        <v>18</v>
      </c>
      <c r="D1" s="34" t="s">
        <v>19</v>
      </c>
      <c r="E1" s="34" t="s">
        <v>20</v>
      </c>
      <c r="F1" s="34" t="s">
        <v>21</v>
      </c>
      <c r="G1" s="34" t="s">
        <v>22</v>
      </c>
      <c r="H1" s="34" t="s">
        <v>23</v>
      </c>
      <c r="I1" s="34" t="s">
        <v>24</v>
      </c>
      <c r="J1" s="34" t="s">
        <v>25</v>
      </c>
      <c r="K1" s="34" t="s">
        <v>26</v>
      </c>
      <c r="L1" s="34" t="s">
        <v>27</v>
      </c>
      <c r="M1" s="34" t="s">
        <v>28</v>
      </c>
      <c r="N1" s="34" t="s">
        <v>29</v>
      </c>
      <c r="O1" s="34" t="s">
        <v>30</v>
      </c>
      <c r="P1" s="34" t="s">
        <v>31</v>
      </c>
    </row>
    <row r="2" spans="2:16" x14ac:dyDescent="0.3">
      <c r="B2" s="36" t="s">
        <v>32</v>
      </c>
      <c r="C2" s="37" t="s">
        <v>33</v>
      </c>
      <c r="D2" s="38">
        <v>0.34608065711789471</v>
      </c>
      <c r="E2" s="38">
        <v>0.32491901308101051</v>
      </c>
      <c r="F2" s="38">
        <v>0.30203983917871302</v>
      </c>
      <c r="G2" s="38">
        <v>0.32711550225790881</v>
      </c>
      <c r="H2" s="38">
        <v>0.33732488917825248</v>
      </c>
      <c r="I2" s="38">
        <v>0.31437728001090998</v>
      </c>
      <c r="J2" s="38">
        <v>0.25919949152316596</v>
      </c>
      <c r="K2" s="38">
        <v>0.27113191929864333</v>
      </c>
      <c r="L2" s="38">
        <v>0.35998698774303367</v>
      </c>
      <c r="M2" s="38">
        <v>0.33349951096991698</v>
      </c>
      <c r="N2" s="38">
        <v>0.326307095604013</v>
      </c>
      <c r="O2" s="38">
        <v>0.30157327537583384</v>
      </c>
      <c r="P2" s="38">
        <v>0.31919466917990613</v>
      </c>
    </row>
    <row r="3" spans="2:16" x14ac:dyDescent="0.3">
      <c r="B3" s="39"/>
      <c r="C3" s="40" t="s">
        <v>34</v>
      </c>
      <c r="D3" s="41">
        <v>0.26523655714701755</v>
      </c>
      <c r="E3" s="41">
        <v>0.24533513660271469</v>
      </c>
      <c r="F3" s="41">
        <v>0.26918730328613372</v>
      </c>
      <c r="G3" s="41">
        <v>0.24568937691553361</v>
      </c>
      <c r="H3" s="41">
        <v>0.24367389279495094</v>
      </c>
      <c r="I3" s="41">
        <v>0.2473389928744332</v>
      </c>
      <c r="J3" s="41">
        <v>0.2802864368752272</v>
      </c>
      <c r="K3" s="41">
        <v>0.30788512910891003</v>
      </c>
      <c r="L3" s="41">
        <v>0.23457169866318384</v>
      </c>
      <c r="M3" s="41">
        <v>0.23119061647029929</v>
      </c>
      <c r="N3" s="41">
        <v>0.2477315605794379</v>
      </c>
      <c r="O3" s="41">
        <v>0.30634123229877191</v>
      </c>
      <c r="P3" s="41">
        <v>0.25818022510300981</v>
      </c>
    </row>
    <row r="4" spans="2:16" x14ac:dyDescent="0.3">
      <c r="B4" s="42"/>
      <c r="C4" s="43" t="s">
        <v>35</v>
      </c>
      <c r="D4" s="44">
        <v>0.38868278573508774</v>
      </c>
      <c r="E4" s="44">
        <v>0.42974585031627477</v>
      </c>
      <c r="F4" s="44">
        <v>0.42877285753515326</v>
      </c>
      <c r="G4" s="44">
        <v>0.42719512082655758</v>
      </c>
      <c r="H4" s="44">
        <v>0.41900121802679657</v>
      </c>
      <c r="I4" s="44">
        <v>0.43828372711465685</v>
      </c>
      <c r="J4" s="44">
        <v>0.4605140716016069</v>
      </c>
      <c r="K4" s="44">
        <v>0.42098295159244659</v>
      </c>
      <c r="L4" s="44">
        <v>0.40544131359378244</v>
      </c>
      <c r="M4" s="44">
        <v>0.43530987255978376</v>
      </c>
      <c r="N4" s="44">
        <v>0.4259613438165491</v>
      </c>
      <c r="O4" s="44">
        <v>0.39208549232539425</v>
      </c>
      <c r="P4" s="44">
        <v>0.422625105717084</v>
      </c>
    </row>
    <row r="5" spans="2:16" x14ac:dyDescent="0.3">
      <c r="B5" s="36" t="s">
        <v>36</v>
      </c>
      <c r="C5" s="37" t="s">
        <v>33</v>
      </c>
      <c r="D5" s="38">
        <v>0.33815549375086867</v>
      </c>
      <c r="E5" s="38">
        <v>0.3397035384858465</v>
      </c>
      <c r="F5" s="38">
        <v>0.32610744886419868</v>
      </c>
      <c r="G5" s="38">
        <v>0.34930675524794053</v>
      </c>
      <c r="H5" s="38">
        <v>0.34064483625719794</v>
      </c>
      <c r="I5" s="38">
        <v>0.32940145591803721</v>
      </c>
      <c r="J5" s="38">
        <v>0.29117542905017318</v>
      </c>
      <c r="K5" s="38">
        <v>0.27560464665708706</v>
      </c>
      <c r="L5" s="38">
        <v>0.3509856394979986</v>
      </c>
      <c r="M5" s="38">
        <v>0.34585255772608942</v>
      </c>
      <c r="N5" s="38">
        <v>0.33909202309933151</v>
      </c>
      <c r="O5" s="38">
        <v>0.30767109443916307</v>
      </c>
      <c r="P5" s="38">
        <v>0.32995232479588527</v>
      </c>
    </row>
    <row r="6" spans="2:16" x14ac:dyDescent="0.3">
      <c r="B6" s="39"/>
      <c r="C6" s="40" t="s">
        <v>34</v>
      </c>
      <c r="D6" s="41">
        <v>0.32019792776622885</v>
      </c>
      <c r="E6" s="41">
        <v>0.28984382310485374</v>
      </c>
      <c r="F6" s="41">
        <v>0.31541869947059215</v>
      </c>
      <c r="G6" s="41">
        <v>0.27824361331607628</v>
      </c>
      <c r="H6" s="41">
        <v>0.29269090314492835</v>
      </c>
      <c r="I6" s="41">
        <v>0.28492885855045469</v>
      </c>
      <c r="J6" s="41">
        <v>0.31235716321612728</v>
      </c>
      <c r="K6" s="41">
        <v>0.35250940471769704</v>
      </c>
      <c r="L6" s="41">
        <v>0.27280998160626452</v>
      </c>
      <c r="M6" s="41">
        <v>0.26667098774577241</v>
      </c>
      <c r="N6" s="41">
        <v>0.28058643537984018</v>
      </c>
      <c r="O6" s="41">
        <v>0.33695605628495329</v>
      </c>
      <c r="P6" s="41">
        <v>0.29798268399386718</v>
      </c>
    </row>
    <row r="7" spans="2:16" x14ac:dyDescent="0.3">
      <c r="B7" s="42"/>
      <c r="C7" s="43" t="s">
        <v>35</v>
      </c>
      <c r="D7" s="44">
        <v>0.34164657848290253</v>
      </c>
      <c r="E7" s="44">
        <v>0.37045263840929976</v>
      </c>
      <c r="F7" s="44">
        <v>0.35847385166520918</v>
      </c>
      <c r="G7" s="44">
        <v>0.3724496314359832</v>
      </c>
      <c r="H7" s="44">
        <v>0.36666426059787371</v>
      </c>
      <c r="I7" s="44">
        <v>0.3856696855315081</v>
      </c>
      <c r="J7" s="44">
        <v>0.39646740773369954</v>
      </c>
      <c r="K7" s="44">
        <v>0.37188594862521596</v>
      </c>
      <c r="L7" s="44">
        <v>0.37620437889573688</v>
      </c>
      <c r="M7" s="44">
        <v>0.38747645452813817</v>
      </c>
      <c r="N7" s="44">
        <v>0.38032154152082831</v>
      </c>
      <c r="O7" s="44">
        <v>0.35537284927588364</v>
      </c>
      <c r="P7" s="44">
        <v>0.3720649912102475</v>
      </c>
    </row>
    <row r="8" spans="2:16" x14ac:dyDescent="0.3">
      <c r="B8" s="36" t="s">
        <v>37</v>
      </c>
      <c r="C8" s="37" t="s">
        <v>33</v>
      </c>
      <c r="D8" s="38">
        <v>0.34619556449110789</v>
      </c>
      <c r="E8" s="38">
        <v>0.30923128375172726</v>
      </c>
      <c r="F8" s="38">
        <v>0.290389724354361</v>
      </c>
      <c r="G8" s="38">
        <v>0.31482961477712307</v>
      </c>
      <c r="H8" s="38">
        <v>0.32409309365386696</v>
      </c>
      <c r="I8" s="38">
        <v>0.29328982587969576</v>
      </c>
      <c r="J8" s="38">
        <v>0.25623139547394469</v>
      </c>
      <c r="K8" s="38">
        <v>0.27369223098476814</v>
      </c>
      <c r="L8" s="38">
        <v>0.33061823905517806</v>
      </c>
      <c r="M8" s="38">
        <v>0.32732046812312759</v>
      </c>
      <c r="N8" s="38">
        <v>0.3029559012041626</v>
      </c>
      <c r="O8" s="38">
        <v>0.27347079699111937</v>
      </c>
      <c r="P8" s="38">
        <v>0.30573225297460388</v>
      </c>
    </row>
    <row r="9" spans="2:16" x14ac:dyDescent="0.3">
      <c r="B9" s="39"/>
      <c r="C9" s="40" t="s">
        <v>34</v>
      </c>
      <c r="D9" s="41">
        <v>0.33325638829939064</v>
      </c>
      <c r="E9" s="41">
        <v>0.31292047879166546</v>
      </c>
      <c r="F9" s="41">
        <v>0.34495434443531836</v>
      </c>
      <c r="G9" s="41">
        <v>0.31135381297821829</v>
      </c>
      <c r="H9" s="41">
        <v>0.31350801497832859</v>
      </c>
      <c r="I9" s="41">
        <v>0.31998338608883559</v>
      </c>
      <c r="J9" s="41">
        <v>0.34819603342538463</v>
      </c>
      <c r="K9" s="41">
        <v>0.38559610671423256</v>
      </c>
      <c r="L9" s="41">
        <v>0.29151728075635136</v>
      </c>
      <c r="M9" s="41">
        <v>0.2961356190542932</v>
      </c>
      <c r="N9" s="41">
        <v>0.31761176102469896</v>
      </c>
      <c r="O9" s="41">
        <v>0.3625004952540512</v>
      </c>
      <c r="P9" s="41">
        <v>0.32564964579280187</v>
      </c>
    </row>
    <row r="10" spans="2:16" x14ac:dyDescent="0.3">
      <c r="B10" s="42"/>
      <c r="C10" s="43" t="s">
        <v>35</v>
      </c>
      <c r="D10" s="44">
        <v>0.32054804720950147</v>
      </c>
      <c r="E10" s="44">
        <v>0.37784823745660723</v>
      </c>
      <c r="F10" s="44">
        <v>0.36465593121032058</v>
      </c>
      <c r="G10" s="44">
        <v>0.37381657224465864</v>
      </c>
      <c r="H10" s="44">
        <v>0.36239889136780445</v>
      </c>
      <c r="I10" s="44">
        <v>0.3867267880314687</v>
      </c>
      <c r="J10" s="44">
        <v>0.39557257110067068</v>
      </c>
      <c r="K10" s="44">
        <v>0.34071166230099931</v>
      </c>
      <c r="L10" s="44">
        <v>0.37786448018847058</v>
      </c>
      <c r="M10" s="44">
        <v>0.37654391282257921</v>
      </c>
      <c r="N10" s="44">
        <v>0.37943233777113844</v>
      </c>
      <c r="O10" s="44">
        <v>0.36402870775482943</v>
      </c>
      <c r="P10" s="44">
        <v>0.36861810123259425</v>
      </c>
    </row>
    <row r="11" spans="2:16" x14ac:dyDescent="0.3">
      <c r="B11" s="36" t="s">
        <v>38</v>
      </c>
      <c r="C11" s="37" t="s">
        <v>33</v>
      </c>
      <c r="D11" s="38">
        <v>0.29049117643194095</v>
      </c>
      <c r="E11" s="38">
        <v>0.29158654902186071</v>
      </c>
      <c r="F11" s="38">
        <v>0.2757764497937884</v>
      </c>
      <c r="G11" s="38">
        <v>0.29529641302716492</v>
      </c>
      <c r="H11" s="38">
        <v>0.31794762924751896</v>
      </c>
      <c r="I11" s="38">
        <v>0.28133549945574537</v>
      </c>
      <c r="J11" s="38">
        <v>0.26051325107687817</v>
      </c>
      <c r="K11" s="38">
        <v>0.24429267891304796</v>
      </c>
      <c r="L11" s="38">
        <v>0.29382049114414732</v>
      </c>
      <c r="M11" s="38">
        <v>0.2926084353055442</v>
      </c>
      <c r="N11" s="38">
        <v>0.29897286901010761</v>
      </c>
      <c r="O11" s="38">
        <v>0.27134838803112671</v>
      </c>
      <c r="P11" s="38">
        <v>0.285803780922401</v>
      </c>
    </row>
    <row r="12" spans="2:16" x14ac:dyDescent="0.3">
      <c r="B12" s="39"/>
      <c r="C12" s="40" t="s">
        <v>34</v>
      </c>
      <c r="D12" s="41">
        <v>0.2895418051850781</v>
      </c>
      <c r="E12" s="41">
        <v>0.24736498839209378</v>
      </c>
      <c r="F12" s="41">
        <v>0.25415228796678169</v>
      </c>
      <c r="G12" s="41">
        <v>0.24168692781029566</v>
      </c>
      <c r="H12" s="41">
        <v>0.26431260218760694</v>
      </c>
      <c r="I12" s="41">
        <v>0.25313559294332233</v>
      </c>
      <c r="J12" s="41">
        <v>0.26070672410016793</v>
      </c>
      <c r="K12" s="41">
        <v>0.30693847324789664</v>
      </c>
      <c r="L12" s="41">
        <v>0.26555530354577755</v>
      </c>
      <c r="M12" s="41">
        <v>0.24679614821521173</v>
      </c>
      <c r="N12" s="41">
        <v>0.26362609032331175</v>
      </c>
      <c r="O12" s="41">
        <v>0.3268798061469228</v>
      </c>
      <c r="P12" s="41">
        <v>0.26707148888341664</v>
      </c>
    </row>
    <row r="13" spans="2:16" x14ac:dyDescent="0.3">
      <c r="B13" s="42"/>
      <c r="C13" s="43" t="s">
        <v>35</v>
      </c>
      <c r="D13" s="44">
        <v>0.41996701838298095</v>
      </c>
      <c r="E13" s="44">
        <v>0.46104846258604548</v>
      </c>
      <c r="F13" s="44">
        <v>0.47007126223942991</v>
      </c>
      <c r="G13" s="44">
        <v>0.46301665916253942</v>
      </c>
      <c r="H13" s="44">
        <v>0.4177397685648741</v>
      </c>
      <c r="I13" s="44">
        <v>0.46552890760093224</v>
      </c>
      <c r="J13" s="44">
        <v>0.47878002482295395</v>
      </c>
      <c r="K13" s="44">
        <v>0.44876884783905541</v>
      </c>
      <c r="L13" s="44">
        <v>0.44062420531007512</v>
      </c>
      <c r="M13" s="44">
        <v>0.46059541647924407</v>
      </c>
      <c r="N13" s="44">
        <v>0.43740104066658064</v>
      </c>
      <c r="O13" s="44">
        <v>0.40177180582195049</v>
      </c>
      <c r="P13" s="44">
        <v>0.44712473019418236</v>
      </c>
    </row>
    <row r="14" spans="2:16" x14ac:dyDescent="0.3">
      <c r="B14" s="36" t="s">
        <v>39</v>
      </c>
      <c r="C14" s="37" t="s">
        <v>33</v>
      </c>
      <c r="D14" s="38">
        <v>0.34228750342297404</v>
      </c>
      <c r="E14" s="38">
        <v>0.33145304299056938</v>
      </c>
      <c r="F14" s="38">
        <v>0.31366720898863903</v>
      </c>
      <c r="G14" s="38">
        <v>0.34313643630920904</v>
      </c>
      <c r="H14" s="38">
        <v>0.34181130996808057</v>
      </c>
      <c r="I14" s="38">
        <v>0.32116747625253506</v>
      </c>
      <c r="J14" s="38">
        <v>0.29616324428011265</v>
      </c>
      <c r="K14" s="38">
        <v>0.29047639158712729</v>
      </c>
      <c r="L14" s="38">
        <v>0.35495571064286674</v>
      </c>
      <c r="M14" s="38">
        <v>0.3362588864042802</v>
      </c>
      <c r="N14" s="38">
        <v>0.32511425885708728</v>
      </c>
      <c r="O14" s="38">
        <v>0.30879518159929586</v>
      </c>
      <c r="P14" s="38">
        <v>0.32658630541376166</v>
      </c>
    </row>
    <row r="15" spans="2:16" x14ac:dyDescent="0.3">
      <c r="B15" s="39"/>
      <c r="C15" s="40" t="s">
        <v>34</v>
      </c>
      <c r="D15" s="41">
        <v>0.30876710249786371</v>
      </c>
      <c r="E15" s="41">
        <v>0.29524772825265916</v>
      </c>
      <c r="F15" s="41">
        <v>0.31556185946908072</v>
      </c>
      <c r="G15" s="41">
        <v>0.27522907408610031</v>
      </c>
      <c r="H15" s="41">
        <v>0.29061631544679295</v>
      </c>
      <c r="I15" s="41">
        <v>0.28977134135717719</v>
      </c>
      <c r="J15" s="41">
        <v>0.30504258354882113</v>
      </c>
      <c r="K15" s="41">
        <v>0.36325280851423264</v>
      </c>
      <c r="L15" s="41">
        <v>0.27147027244665145</v>
      </c>
      <c r="M15" s="41">
        <v>0.26085150387569495</v>
      </c>
      <c r="N15" s="41">
        <v>0.28851901072898772</v>
      </c>
      <c r="O15" s="41">
        <v>0.32931921177249351</v>
      </c>
      <c r="P15" s="41">
        <v>0.29747314924046314</v>
      </c>
    </row>
    <row r="16" spans="2:16" x14ac:dyDescent="0.3">
      <c r="B16" s="42"/>
      <c r="C16" s="43" t="s">
        <v>35</v>
      </c>
      <c r="D16" s="44">
        <v>0.34894539407916225</v>
      </c>
      <c r="E16" s="44">
        <v>0.37329922875677146</v>
      </c>
      <c r="F16" s="44">
        <v>0.37077093154228025</v>
      </c>
      <c r="G16" s="44">
        <v>0.38163448960469065</v>
      </c>
      <c r="H16" s="44">
        <v>0.36757237458512648</v>
      </c>
      <c r="I16" s="44">
        <v>0.38906118239028775</v>
      </c>
      <c r="J16" s="44">
        <v>0.39879417217106622</v>
      </c>
      <c r="K16" s="44">
        <v>0.34627079989864007</v>
      </c>
      <c r="L16" s="44">
        <v>0.37357401691048181</v>
      </c>
      <c r="M16" s="44">
        <v>0.40288960972002485</v>
      </c>
      <c r="N16" s="44">
        <v>0.386366730413925</v>
      </c>
      <c r="O16" s="44">
        <v>0.36188560662821062</v>
      </c>
      <c r="P16" s="44">
        <v>0.37594054534577515</v>
      </c>
    </row>
    <row r="17" spans="2:16" x14ac:dyDescent="0.3">
      <c r="B17" s="36" t="s">
        <v>40</v>
      </c>
      <c r="C17" s="37" t="s">
        <v>33</v>
      </c>
      <c r="D17" s="38">
        <v>0.37375772154747045</v>
      </c>
      <c r="E17" s="38">
        <v>0.36919659730455989</v>
      </c>
      <c r="F17" s="38">
        <v>0.34741834583739434</v>
      </c>
      <c r="G17" s="38">
        <v>0.36993935097668557</v>
      </c>
      <c r="H17" s="38">
        <v>0.34717337177303104</v>
      </c>
      <c r="I17" s="38">
        <v>0.32732734428377031</v>
      </c>
      <c r="J17" s="38">
        <v>0.29466414380321665</v>
      </c>
      <c r="K17" s="38">
        <v>0.31304011005890287</v>
      </c>
      <c r="L17" s="38">
        <v>0.36321622445179275</v>
      </c>
      <c r="M17" s="38">
        <v>0.3724618997191399</v>
      </c>
      <c r="N17" s="38">
        <v>0.35166279187304156</v>
      </c>
      <c r="O17" s="38">
        <v>0.28437853731723162</v>
      </c>
      <c r="P17" s="38">
        <v>0.34566744276827416</v>
      </c>
    </row>
    <row r="18" spans="2:16" x14ac:dyDescent="0.3">
      <c r="B18" s="39"/>
      <c r="C18" s="40" t="s">
        <v>34</v>
      </c>
      <c r="D18" s="41">
        <v>0.323054009311396</v>
      </c>
      <c r="E18" s="41">
        <v>0.28040136480602257</v>
      </c>
      <c r="F18" s="41">
        <v>0.32472970828894582</v>
      </c>
      <c r="G18" s="41">
        <v>0.28060018903591682</v>
      </c>
      <c r="H18" s="41">
        <v>0.31575416066046391</v>
      </c>
      <c r="I18" s="41">
        <v>0.31106543723637925</v>
      </c>
      <c r="J18" s="41">
        <v>0.33912961210974457</v>
      </c>
      <c r="K18" s="41">
        <v>0.34996460484312597</v>
      </c>
      <c r="L18" s="41">
        <v>0.29003916169151422</v>
      </c>
      <c r="M18" s="41">
        <v>0.26664671485795849</v>
      </c>
      <c r="N18" s="41">
        <v>0.28673118153718474</v>
      </c>
      <c r="O18" s="41">
        <v>0.37189302148009723</v>
      </c>
      <c r="P18" s="41">
        <v>0.30868495534877971</v>
      </c>
    </row>
    <row r="19" spans="2:16" x14ac:dyDescent="0.3">
      <c r="B19" s="42"/>
      <c r="C19" s="43" t="s">
        <v>35</v>
      </c>
      <c r="D19" s="44">
        <v>0.30318826914113356</v>
      </c>
      <c r="E19" s="44">
        <v>0.35040203788941759</v>
      </c>
      <c r="F19" s="44">
        <v>0.3278519458736599</v>
      </c>
      <c r="G19" s="44">
        <v>0.34946045998739761</v>
      </c>
      <c r="H19" s="44">
        <v>0.33707246756650505</v>
      </c>
      <c r="I19" s="44">
        <v>0.3616072184798505</v>
      </c>
      <c r="J19" s="44">
        <v>0.36620624408703878</v>
      </c>
      <c r="K19" s="44">
        <v>0.33699528509797111</v>
      </c>
      <c r="L19" s="44">
        <v>0.34674461385669303</v>
      </c>
      <c r="M19" s="44">
        <v>0.36089138542290161</v>
      </c>
      <c r="N19" s="44">
        <v>0.36160602658977375</v>
      </c>
      <c r="O19" s="44">
        <v>0.3437284412026711</v>
      </c>
      <c r="P19" s="44">
        <v>0.34564760188294613</v>
      </c>
    </row>
  </sheetData>
  <mergeCells count="6">
    <mergeCell ref="B14:B16"/>
    <mergeCell ref="B17:B19"/>
    <mergeCell ref="B2:B4"/>
    <mergeCell ref="B5:B7"/>
    <mergeCell ref="B8:B10"/>
    <mergeCell ref="B11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"/>
  <sheetViews>
    <sheetView tabSelected="1" workbookViewId="0">
      <selection activeCell="M15" sqref="M15"/>
    </sheetView>
  </sheetViews>
  <sheetFormatPr baseColWidth="10" defaultRowHeight="14.4" x14ac:dyDescent="0.3"/>
  <sheetData>
    <row r="2" spans="1:9" x14ac:dyDescent="0.3">
      <c r="A2" s="45"/>
      <c r="B2" s="46" t="s">
        <v>41</v>
      </c>
      <c r="C2" s="46" t="s">
        <v>42</v>
      </c>
      <c r="D2" s="46" t="s">
        <v>43</v>
      </c>
      <c r="E2" s="46" t="s">
        <v>44</v>
      </c>
      <c r="F2" s="46" t="s">
        <v>45</v>
      </c>
      <c r="G2" s="46" t="s">
        <v>1</v>
      </c>
      <c r="H2" s="46" t="s">
        <v>46</v>
      </c>
      <c r="I2" s="46" t="s">
        <v>47</v>
      </c>
    </row>
    <row r="3" spans="1:9" ht="15" customHeight="1" x14ac:dyDescent="0.3">
      <c r="A3" s="47" t="s">
        <v>48</v>
      </c>
      <c r="B3" s="48" t="s">
        <v>49</v>
      </c>
      <c r="C3" s="49" t="s">
        <v>50</v>
      </c>
      <c r="D3" s="50">
        <v>354745</v>
      </c>
      <c r="E3" s="50">
        <v>171797</v>
      </c>
      <c r="F3" s="50">
        <v>1831025</v>
      </c>
      <c r="G3" s="51">
        <v>10.658073191033603</v>
      </c>
      <c r="H3" s="52">
        <f>+(E3/D3)*100</f>
        <v>48.428307657613217</v>
      </c>
      <c r="I3" s="52">
        <f>+(F3/D3)*100</f>
        <v>516.15244753273487</v>
      </c>
    </row>
    <row r="4" spans="1:9" x14ac:dyDescent="0.3">
      <c r="A4" s="47"/>
      <c r="B4" s="48"/>
      <c r="C4" s="49" t="s">
        <v>36</v>
      </c>
      <c r="D4" s="50">
        <v>328520</v>
      </c>
      <c r="E4" s="50">
        <v>214877</v>
      </c>
      <c r="F4" s="50">
        <v>2306973</v>
      </c>
      <c r="G4" s="51">
        <v>10.736249109955928</v>
      </c>
      <c r="H4" s="52">
        <f t="shared" ref="H4:H26" si="0">+(E4/D4)*100</f>
        <v>65.407585535127239</v>
      </c>
      <c r="I4" s="52">
        <f t="shared" ref="I4:I26" si="1">+(F4/D4)*100</f>
        <v>702.23213198587609</v>
      </c>
    </row>
    <row r="5" spans="1:9" x14ac:dyDescent="0.3">
      <c r="A5" s="47"/>
      <c r="B5" s="48"/>
      <c r="C5" s="49" t="s">
        <v>37</v>
      </c>
      <c r="D5" s="50">
        <v>176110</v>
      </c>
      <c r="E5" s="50">
        <v>137908</v>
      </c>
      <c r="F5" s="50">
        <v>1489895</v>
      </c>
      <c r="G5" s="51">
        <v>10.803542941671259</v>
      </c>
      <c r="H5" s="52">
        <f t="shared" si="0"/>
        <v>78.307875759468516</v>
      </c>
      <c r="I5" s="52">
        <f t="shared" si="1"/>
        <v>846.00249843847587</v>
      </c>
    </row>
    <row r="6" spans="1:9" x14ac:dyDescent="0.3">
      <c r="A6" s="47"/>
      <c r="B6" s="48"/>
      <c r="C6" s="49" t="s">
        <v>38</v>
      </c>
      <c r="D6" s="50">
        <v>210368</v>
      </c>
      <c r="E6" s="50">
        <v>104376</v>
      </c>
      <c r="F6" s="50">
        <v>960912</v>
      </c>
      <c r="G6" s="51">
        <v>9.2062543113359396</v>
      </c>
      <c r="H6" s="52">
        <f t="shared" si="0"/>
        <v>49.615911165196223</v>
      </c>
      <c r="I6" s="52">
        <f t="shared" si="1"/>
        <v>456.77669607544874</v>
      </c>
    </row>
    <row r="7" spans="1:9" x14ac:dyDescent="0.3">
      <c r="A7" s="47"/>
      <c r="B7" s="48"/>
      <c r="C7" s="49" t="s">
        <v>39</v>
      </c>
      <c r="D7" s="50">
        <v>181611</v>
      </c>
      <c r="E7" s="50">
        <v>108754</v>
      </c>
      <c r="F7" s="50">
        <v>1064115</v>
      </c>
      <c r="G7" s="51">
        <v>9.7846240138293759</v>
      </c>
      <c r="H7" s="52">
        <f t="shared" si="0"/>
        <v>59.882936606262838</v>
      </c>
      <c r="I7" s="52">
        <f t="shared" si="1"/>
        <v>585.93091828138165</v>
      </c>
    </row>
    <row r="8" spans="1:9" x14ac:dyDescent="0.3">
      <c r="A8" s="47"/>
      <c r="B8" s="48"/>
      <c r="C8" s="49" t="s">
        <v>40</v>
      </c>
      <c r="D8" s="50">
        <v>84225</v>
      </c>
      <c r="E8" s="50">
        <v>68623</v>
      </c>
      <c r="F8" s="50">
        <v>668995</v>
      </c>
      <c r="G8" s="51">
        <v>9.7488451393847537</v>
      </c>
      <c r="H8" s="52">
        <f t="shared" si="0"/>
        <v>81.475808845354706</v>
      </c>
      <c r="I8" s="52">
        <f t="shared" si="1"/>
        <v>794.2950430394776</v>
      </c>
    </row>
    <row r="9" spans="1:9" x14ac:dyDescent="0.3">
      <c r="A9" s="47"/>
      <c r="B9" s="48"/>
      <c r="C9" s="53" t="s">
        <v>51</v>
      </c>
      <c r="D9" s="54">
        <f>SUM(D3:D8)</f>
        <v>1335579</v>
      </c>
      <c r="E9" s="54">
        <f>SUM(E3:E8)</f>
        <v>806335</v>
      </c>
      <c r="F9" s="54">
        <f>SUM(F3:F8)</f>
        <v>8321915</v>
      </c>
      <c r="G9" s="55">
        <v>9.9</v>
      </c>
      <c r="H9" s="56">
        <f t="shared" si="0"/>
        <v>60.373441031941951</v>
      </c>
      <c r="I9" s="56">
        <f t="shared" si="1"/>
        <v>623.09417862964301</v>
      </c>
    </row>
    <row r="10" spans="1:9" x14ac:dyDescent="0.3">
      <c r="A10" s="47"/>
      <c r="B10" s="57" t="s">
        <v>52</v>
      </c>
      <c r="C10" s="49" t="s">
        <v>50</v>
      </c>
      <c r="D10" s="50">
        <v>354745</v>
      </c>
      <c r="E10" s="50">
        <v>155190</v>
      </c>
      <c r="F10" s="50">
        <v>2263763</v>
      </c>
      <c r="G10" s="50">
        <v>14.587035247116438</v>
      </c>
      <c r="H10" s="52">
        <f>+(E10/D10)*100</f>
        <v>43.746916799391109</v>
      </c>
      <c r="I10" s="52">
        <f t="shared" si="1"/>
        <v>638.13809919801554</v>
      </c>
    </row>
    <row r="11" spans="1:9" x14ac:dyDescent="0.3">
      <c r="A11" s="47"/>
      <c r="B11" s="57"/>
      <c r="C11" s="49" t="s">
        <v>36</v>
      </c>
      <c r="D11" s="50">
        <v>328520</v>
      </c>
      <c r="E11" s="50">
        <v>168765</v>
      </c>
      <c r="F11" s="50">
        <v>2554481</v>
      </c>
      <c r="G11" s="50">
        <v>15.129896601783544</v>
      </c>
      <c r="H11" s="52">
        <f t="shared" si="0"/>
        <v>51.371301595032271</v>
      </c>
      <c r="I11" s="52">
        <f t="shared" si="1"/>
        <v>777.57244612200168</v>
      </c>
    </row>
    <row r="12" spans="1:9" x14ac:dyDescent="0.3">
      <c r="A12" s="47"/>
      <c r="B12" s="57"/>
      <c r="C12" s="49" t="s">
        <v>37</v>
      </c>
      <c r="D12" s="50">
        <v>176110</v>
      </c>
      <c r="E12" s="50">
        <v>91278</v>
      </c>
      <c r="F12" s="50">
        <v>1398770</v>
      </c>
      <c r="G12" s="50">
        <v>15.323571945047</v>
      </c>
      <c r="H12" s="52">
        <f t="shared" si="0"/>
        <v>51.83010618363523</v>
      </c>
      <c r="I12" s="52">
        <f t="shared" si="1"/>
        <v>794.25926977457277</v>
      </c>
    </row>
    <row r="13" spans="1:9" x14ac:dyDescent="0.3">
      <c r="A13" s="47"/>
      <c r="B13" s="57"/>
      <c r="C13" s="49" t="s">
        <v>38</v>
      </c>
      <c r="D13" s="50">
        <v>210368</v>
      </c>
      <c r="E13" s="50">
        <v>68240</v>
      </c>
      <c r="F13" s="50">
        <v>1028310</v>
      </c>
      <c r="G13" s="50">
        <v>15.068859906213365</v>
      </c>
      <c r="H13" s="52">
        <f t="shared" si="0"/>
        <v>32.438393672041379</v>
      </c>
      <c r="I13" s="52">
        <f t="shared" si="1"/>
        <v>488.81483875874653</v>
      </c>
    </row>
    <row r="14" spans="1:9" x14ac:dyDescent="0.3">
      <c r="A14" s="47"/>
      <c r="B14" s="57"/>
      <c r="C14" s="49" t="s">
        <v>39</v>
      </c>
      <c r="D14" s="50">
        <v>181611</v>
      </c>
      <c r="E14" s="50">
        <v>79686</v>
      </c>
      <c r="F14" s="50">
        <v>1168259</v>
      </c>
      <c r="G14" s="50">
        <v>14.66070577014783</v>
      </c>
      <c r="H14" s="52">
        <f t="shared" si="0"/>
        <v>43.87729818127756</v>
      </c>
      <c r="I14" s="52">
        <f t="shared" si="1"/>
        <v>643.27546238939271</v>
      </c>
    </row>
    <row r="15" spans="1:9" x14ac:dyDescent="0.3">
      <c r="A15" s="47"/>
      <c r="B15" s="57"/>
      <c r="C15" s="49" t="s">
        <v>40</v>
      </c>
      <c r="D15" s="50">
        <v>84225</v>
      </c>
      <c r="E15" s="50">
        <v>48304</v>
      </c>
      <c r="F15" s="50">
        <v>749145</v>
      </c>
      <c r="G15" s="50">
        <v>15.507473501159325</v>
      </c>
      <c r="H15" s="52">
        <f t="shared" si="0"/>
        <v>57.351142772336004</v>
      </c>
      <c r="I15" s="52">
        <f t="shared" si="1"/>
        <v>889.45681211041858</v>
      </c>
    </row>
    <row r="16" spans="1:9" x14ac:dyDescent="0.3">
      <c r="A16" s="47"/>
      <c r="B16" s="57"/>
      <c r="C16" s="58" t="s">
        <v>53</v>
      </c>
      <c r="D16" s="59">
        <f>SUM(D10:D15)</f>
        <v>1335579</v>
      </c>
      <c r="E16" s="59">
        <f>SUM(E10:E15)</f>
        <v>611463</v>
      </c>
      <c r="F16" s="59">
        <f>SUM(F10:F15)</f>
        <v>9162728</v>
      </c>
      <c r="G16" s="60">
        <v>14</v>
      </c>
      <c r="H16" s="61">
        <f t="shared" si="0"/>
        <v>45.782615629625802</v>
      </c>
      <c r="I16" s="61">
        <f t="shared" si="1"/>
        <v>686.04912176666448</v>
      </c>
    </row>
    <row r="17" spans="1:9" ht="15" customHeight="1" x14ac:dyDescent="0.3">
      <c r="A17" s="47"/>
      <c r="B17" s="47" t="s">
        <v>54</v>
      </c>
      <c r="C17" s="62" t="s">
        <v>50</v>
      </c>
      <c r="D17" s="50">
        <v>354745</v>
      </c>
      <c r="E17" s="63">
        <f>+E3+E10</f>
        <v>326987</v>
      </c>
      <c r="F17" s="63">
        <f>+F3+F10</f>
        <v>4094788</v>
      </c>
      <c r="G17" s="63">
        <v>11.1131413435103</v>
      </c>
      <c r="H17" s="64">
        <f>+(E17/D17)*100</f>
        <v>92.175224457004319</v>
      </c>
      <c r="I17" s="63">
        <f t="shared" si="1"/>
        <v>1154.2905467307503</v>
      </c>
    </row>
    <row r="18" spans="1:9" x14ac:dyDescent="0.3">
      <c r="A18" s="47"/>
      <c r="B18" s="47"/>
      <c r="C18" s="62" t="s">
        <v>36</v>
      </c>
      <c r="D18" s="50">
        <v>328520</v>
      </c>
      <c r="E18" s="63">
        <f t="shared" ref="E18:F22" si="2">+E4+E11</f>
        <v>383642</v>
      </c>
      <c r="F18" s="63">
        <f t="shared" si="2"/>
        <v>4861454</v>
      </c>
      <c r="G18" s="63">
        <v>12.604919119409931</v>
      </c>
      <c r="H18" s="64">
        <f t="shared" si="0"/>
        <v>116.77888713015949</v>
      </c>
      <c r="I18" s="63">
        <f t="shared" si="1"/>
        <v>1479.8045781078777</v>
      </c>
    </row>
    <row r="19" spans="1:9" x14ac:dyDescent="0.3">
      <c r="A19" s="47"/>
      <c r="B19" s="47"/>
      <c r="C19" s="62" t="s">
        <v>37</v>
      </c>
      <c r="D19" s="50">
        <v>176110</v>
      </c>
      <c r="E19" s="63">
        <f t="shared" si="2"/>
        <v>229186</v>
      </c>
      <c r="F19" s="63">
        <f t="shared" si="2"/>
        <v>2888665</v>
      </c>
      <c r="G19" s="63">
        <v>13.748696472154426</v>
      </c>
      <c r="H19" s="64">
        <f t="shared" si="0"/>
        <v>130.13798194310374</v>
      </c>
      <c r="I19" s="63">
        <f t="shared" si="1"/>
        <v>1640.2617682130488</v>
      </c>
    </row>
    <row r="20" spans="1:9" x14ac:dyDescent="0.3">
      <c r="A20" s="47"/>
      <c r="B20" s="47"/>
      <c r="C20" s="62" t="s">
        <v>38</v>
      </c>
      <c r="D20" s="50">
        <v>210368</v>
      </c>
      <c r="E20" s="63">
        <f t="shared" si="2"/>
        <v>172616</v>
      </c>
      <c r="F20" s="63">
        <f t="shared" si="2"/>
        <v>1989222</v>
      </c>
      <c r="G20" s="63">
        <v>13.988670746802365</v>
      </c>
      <c r="H20" s="64">
        <f t="shared" si="0"/>
        <v>82.054304837237595</v>
      </c>
      <c r="I20" s="63">
        <f t="shared" si="1"/>
        <v>945.59153483419539</v>
      </c>
    </row>
    <row r="21" spans="1:9" x14ac:dyDescent="0.3">
      <c r="A21" s="47"/>
      <c r="B21" s="47"/>
      <c r="C21" s="62" t="s">
        <v>39</v>
      </c>
      <c r="D21" s="50">
        <v>181611</v>
      </c>
      <c r="E21" s="63">
        <f t="shared" si="2"/>
        <v>188440</v>
      </c>
      <c r="F21" s="63">
        <f t="shared" si="2"/>
        <v>2232374</v>
      </c>
      <c r="G21" s="63">
        <v>11.839829805646703</v>
      </c>
      <c r="H21" s="64">
        <f t="shared" si="0"/>
        <v>103.7602347875404</v>
      </c>
      <c r="I21" s="63">
        <f t="shared" si="1"/>
        <v>1229.2063806707743</v>
      </c>
    </row>
    <row r="22" spans="1:9" x14ac:dyDescent="0.3">
      <c r="A22" s="47"/>
      <c r="B22" s="47"/>
      <c r="C22" s="62" t="s">
        <v>40</v>
      </c>
      <c r="D22" s="50">
        <v>84225</v>
      </c>
      <c r="E22" s="63">
        <f t="shared" si="2"/>
        <v>116927</v>
      </c>
      <c r="F22" s="63">
        <f t="shared" si="2"/>
        <v>1418140</v>
      </c>
      <c r="G22" s="63">
        <v>13.977484068916686</v>
      </c>
      <c r="H22" s="64">
        <f t="shared" si="0"/>
        <v>138.82695161769072</v>
      </c>
      <c r="I22" s="63">
        <f t="shared" si="1"/>
        <v>1683.7518551498961</v>
      </c>
    </row>
    <row r="23" spans="1:9" x14ac:dyDescent="0.3">
      <c r="A23" s="47"/>
      <c r="B23" s="47"/>
      <c r="C23" s="65" t="s">
        <v>55</v>
      </c>
      <c r="D23" s="66">
        <f>SUM(D17:D22)</f>
        <v>1335579</v>
      </c>
      <c r="E23" s="66">
        <f>+E16+E9</f>
        <v>1417798</v>
      </c>
      <c r="F23" s="66">
        <f>+F16+F9</f>
        <v>17484643</v>
      </c>
      <c r="G23" s="67">
        <v>12</v>
      </c>
      <c r="H23" s="68">
        <f t="shared" si="0"/>
        <v>106.15605666156776</v>
      </c>
      <c r="I23" s="66">
        <f t="shared" si="1"/>
        <v>1309.1433003963075</v>
      </c>
    </row>
    <row r="24" spans="1:9" ht="15" customHeight="1" x14ac:dyDescent="0.3">
      <c r="A24" s="69" t="s">
        <v>56</v>
      </c>
      <c r="B24" s="70" t="s">
        <v>57</v>
      </c>
      <c r="C24" s="71" t="s">
        <v>58</v>
      </c>
      <c r="D24" s="50">
        <v>354745</v>
      </c>
      <c r="E24" s="72">
        <v>206281</v>
      </c>
      <c r="F24" s="72">
        <v>2997275</v>
      </c>
      <c r="G24" s="72">
        <v>14.530058512417527</v>
      </c>
      <c r="H24" s="73">
        <f t="shared" si="0"/>
        <v>58.149093010472306</v>
      </c>
      <c r="I24" s="72">
        <f t="shared" si="1"/>
        <v>844.90972388617183</v>
      </c>
    </row>
    <row r="25" spans="1:9" x14ac:dyDescent="0.3">
      <c r="A25" s="69"/>
      <c r="B25" s="70"/>
      <c r="C25" s="71" t="s">
        <v>59</v>
      </c>
      <c r="D25" s="50">
        <v>265836</v>
      </c>
      <c r="E25" s="72">
        <v>165722</v>
      </c>
      <c r="F25" s="72">
        <v>2093909</v>
      </c>
      <c r="G25" s="72">
        <v>12.635069574347401</v>
      </c>
      <c r="H25" s="73">
        <f t="shared" si="0"/>
        <v>62.339938909703733</v>
      </c>
      <c r="I25" s="72">
        <f t="shared" si="1"/>
        <v>787.66946538467323</v>
      </c>
    </row>
    <row r="26" spans="1:9" x14ac:dyDescent="0.3">
      <c r="A26" s="69"/>
      <c r="B26" s="70"/>
      <c r="C26" s="71" t="s">
        <v>60</v>
      </c>
      <c r="D26" s="50">
        <v>714998</v>
      </c>
      <c r="E26" s="72">
        <v>455088</v>
      </c>
      <c r="F26" s="72">
        <v>6175734</v>
      </c>
      <c r="G26" s="72">
        <v>13.570419347466864</v>
      </c>
      <c r="H26" s="73">
        <f t="shared" si="0"/>
        <v>63.648849367410818</v>
      </c>
      <c r="I26" s="72">
        <f t="shared" si="1"/>
        <v>863.7414370389846</v>
      </c>
    </row>
    <row r="27" spans="1:9" x14ac:dyDescent="0.3">
      <c r="A27" s="69"/>
      <c r="B27" s="70"/>
      <c r="C27" s="71" t="s">
        <v>61</v>
      </c>
      <c r="D27" s="74"/>
      <c r="E27" s="72">
        <v>13057</v>
      </c>
      <c r="F27" s="72">
        <v>173136</v>
      </c>
      <c r="G27" s="72">
        <v>13.260013785708816</v>
      </c>
      <c r="H27" s="73"/>
      <c r="I27" s="72"/>
    </row>
    <row r="28" spans="1:9" x14ac:dyDescent="0.3">
      <c r="A28" s="69"/>
      <c r="B28" s="70"/>
      <c r="C28" s="75" t="s">
        <v>62</v>
      </c>
      <c r="D28" s="76"/>
      <c r="E28" s="77">
        <f>SUM(E24:E27)</f>
        <v>840148</v>
      </c>
      <c r="F28" s="77">
        <f>SUM(F24+F25+F26+F27)</f>
        <v>11440054</v>
      </c>
      <c r="G28" s="77">
        <f>+AVERAGE(G24:G27)</f>
        <v>13.498890304985151</v>
      </c>
      <c r="H28" s="77">
        <f>+AVERAGE(H24:H27)</f>
        <v>61.37929376252896</v>
      </c>
      <c r="I28" s="77">
        <f>+AVERAGE(I24:I27)</f>
        <v>832.10687543660981</v>
      </c>
    </row>
    <row r="29" spans="1:9" x14ac:dyDescent="0.3">
      <c r="A29" s="78"/>
      <c r="B29" s="79"/>
      <c r="C29" s="80" t="s">
        <v>31</v>
      </c>
      <c r="D29" s="81">
        <v>1335579</v>
      </c>
      <c r="E29" s="81">
        <f>+E28+E23</f>
        <v>2257946</v>
      </c>
      <c r="F29" s="81">
        <f>+F28+F23</f>
        <v>28924697</v>
      </c>
      <c r="G29" s="82">
        <f>+AVERAGE(G23,G28)</f>
        <v>12.749445152492576</v>
      </c>
      <c r="H29" s="83">
        <f>+(E29/D29)*100</f>
        <v>169.06120865931555</v>
      </c>
      <c r="I29" s="81">
        <f>+(F29/D29)*100</f>
        <v>2165.7046868811203</v>
      </c>
    </row>
  </sheetData>
  <mergeCells count="6">
    <mergeCell ref="A3:A23"/>
    <mergeCell ref="B3:B9"/>
    <mergeCell ref="B10:B16"/>
    <mergeCell ref="B17:B23"/>
    <mergeCell ref="A24:A28"/>
    <mergeCell ref="B24:B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Portada 3.4</vt:lpstr>
      <vt:lpstr>Incremento Actividad</vt:lpstr>
      <vt:lpstr>Actividad por ámbito</vt:lpstr>
      <vt:lpstr>Actividad por Población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2022-02-07T13:50:07Z</dcterms:created>
  <dcterms:modified xsi:type="dcterms:W3CDTF">2025-06-24T17:35:03Z</dcterms:modified>
</cp:coreProperties>
</file>